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מחצית " sheetId="2" r:id="rId2"/>
    <sheet name="פרוט עמלות ניהול חיצוני למחצית" sheetId="3" r:id="rId3"/>
  </sheets>
  <definedNames>
    <definedName name="_xlnm.Print_Area" localSheetId="0">'סך התשלומים ששולמו בגין כל סוג'!$A$1:$E$23</definedName>
    <definedName name="_xlnm.Print_Area" localSheetId="1">'פרוט עמלות והוצאות למחצית '!$A$1:$E$39</definedName>
    <definedName name="_xlnm.Print_Area" localSheetId="2">'פרוט עמלות ניהול חיצוני למחצית'!$A$1:$H$53</definedName>
  </definedNames>
  <calcPr fullCalcOnLoad="1"/>
</workbook>
</file>

<file path=xl/sharedStrings.xml><?xml version="1.0" encoding="utf-8"?>
<sst xmlns="http://schemas.openxmlformats.org/spreadsheetml/2006/main" count="115" uniqueCount="67">
  <si>
    <t>אלפי ש''ח</t>
  </si>
  <si>
    <t>סך עמלות ברוקראז לצדדים שאינם קשורים</t>
  </si>
  <si>
    <t>סך עמלות ברוקראז לצדדים קשורים</t>
  </si>
  <si>
    <t>סך עמלות קסטודיאן לצדדים קשורים</t>
  </si>
  <si>
    <t>סך עמלות קסטודיאן לצדדים שאינם קשורים</t>
  </si>
  <si>
    <t>סך הוצאות הנובעות מהשקעה בני"ע לא סחירים</t>
  </si>
  <si>
    <t>סך הוצאות הנובעות מהשקעה בזכויות במקרקעין</t>
  </si>
  <si>
    <t>עמלות ניהול חיצוני</t>
  </si>
  <si>
    <t>סך תשלומים הנובעים מהשקעה בקרנות השקעה</t>
  </si>
  <si>
    <t>סך תשלומים למנהלי תיקים ישראליים</t>
  </si>
  <si>
    <t>סך תשלומים למנהלי תיקים זרים שהם צדדים קשורים</t>
  </si>
  <si>
    <t>סך תשלומים למנהלי תיקים זרים שאינם צדדים קשורים</t>
  </si>
  <si>
    <t>סך תשלומים בגין השקעה בקרנות נאמנות ישראליות</t>
  </si>
  <si>
    <t>סך תשלומים בגין השקעה בקרנות נאמנות חוץ שהם צד קשור</t>
  </si>
  <si>
    <t>סך תשלומים בגין השקעה בקרנות נאמנות חוץ שאינם צד קשור</t>
  </si>
  <si>
    <t>סך עמלות ניהול חיצוני</t>
  </si>
  <si>
    <t>סך הכול הוצאות ישירות</t>
  </si>
  <si>
    <t>סך הכל נכסים לסוף תקופה</t>
  </si>
  <si>
    <t>שיעור הוצאות ישירות מסך נכסים לסוף תקופה (באחוזים)</t>
  </si>
  <si>
    <t>ברוקרז-עמלות קניה ומכירה בגין עסקאות בני"ע סחירים</t>
  </si>
  <si>
    <t>צדדים קשורים</t>
  </si>
  <si>
    <t>ברוקר א</t>
  </si>
  <si>
    <t>ברוקר ב</t>
  </si>
  <si>
    <t>סה"כ לצדדים קשורים</t>
  </si>
  <si>
    <t>צדדים שאינם קשורים</t>
  </si>
  <si>
    <t>סה"כ לצדדים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</si>
  <si>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</si>
  <si>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</si>
  <si>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</si>
  <si>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</si>
  <si>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</si>
  <si>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</si>
  <si>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</si>
  <si>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סך הוצאות הנובעות מהשקעה בני"ע לא סחירים וממתן הלוואה</t>
  </si>
  <si>
    <t>הוצאה הנובעת מהשקעה בזכויות במקרקעין</t>
  </si>
  <si>
    <t>גוף/יחיד א</t>
  </si>
  <si>
    <t>גוף/יחיד ב</t>
  </si>
  <si>
    <t>סך הכול עמלות והוצאות</t>
  </si>
  <si>
    <t>שיעור עמלות והוצאות מסך נכסים לסוף תקופה (באחוזים)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</si>
  <si>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</si>
  <si>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</si>
  <si>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</si>
  <si>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</si>
  <si>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למנהלי תיקים זרים</t>
  </si>
  <si>
    <t>תשלום בגין השקעה בקרן נאמנות</t>
  </si>
  <si>
    <t>מנהל קרנות א</t>
  </si>
  <si>
    <t>מנהל קרנות ב</t>
  </si>
  <si>
    <t>סה"כ צדדים קשורים</t>
  </si>
  <si>
    <t>סה"כ צדדים שאינם קשורים</t>
  </si>
  <si>
    <t>סך תשלומים בגין השקעה בקרנות נאמנות</t>
  </si>
  <si>
    <t>עמלה בגין הליך דירוג פנימי</t>
  </si>
  <si>
    <t>צד קשור</t>
  </si>
  <si>
    <t>סך הכול עמלות ניהול חיצוני</t>
  </si>
  <si>
    <t>שיעור עמלות ניהול חיצוני מסך נכסים לסוף תקופה (באחוזים)</t>
  </si>
  <si>
    <t>א. קרן נאמנות ישראלית</t>
  </si>
  <si>
    <t>סה"כ קרן נאמנות ישראלית</t>
  </si>
  <si>
    <t>ב. קרן חוץ</t>
  </si>
  <si>
    <t>פועלים סהר</t>
  </si>
  <si>
    <t>שיעור מתוך הנכסים</t>
  </si>
  <si>
    <t>סך תשלומים בגין השקעה בתעודות סל</t>
  </si>
  <si>
    <t>סך תשלומים בגין השקעה בתעודות סל שהם צד קשור</t>
  </si>
  <si>
    <t>סך תשלומים בגין השקעה בתעודות סל שאינם צד קשור</t>
  </si>
  <si>
    <t>תשלום בגין השקעה בתעודות סל</t>
  </si>
  <si>
    <t>ברוקר חו"ל</t>
  </si>
  <si>
    <t xml:space="preserve">  קופה 378 ק.ל.ע מסלול כללי- סך התשלומים ששולמו בגין כל סוג של הוצאה ישירה למחצית המסתיימת ביום: 30/6/2014 </t>
  </si>
  <si>
    <t>BRACK CAPITAL REAL ESTATE(INDIA)</t>
  </si>
  <si>
    <t>רוטשילד ק.הון</t>
  </si>
</sst>
</file>

<file path=xl/styles.xml><?xml version="1.0" encoding="utf-8"?>
<styleSheet xmlns="http://schemas.openxmlformats.org/spreadsheetml/2006/main">
  <numFmts count="2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169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37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0" fontId="1" fillId="0" borderId="0" xfId="37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1" fontId="0" fillId="0" borderId="0" xfId="33" applyFont="1" applyAlignment="1">
      <alignment/>
    </xf>
    <xf numFmtId="4" fontId="1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Bold" xfId="35"/>
    <cellStyle name="Normal 2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Hyperlink" xfId="44"/>
    <cellStyle name="Followed Hyperlink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Currency [0]" xfId="56"/>
    <cellStyle name="ניטראלי" xfId="57"/>
    <cellStyle name="סה&quot;כ" xfId="58"/>
    <cellStyle name="פלט" xfId="59"/>
    <cellStyle name="Comma [0]" xfId="60"/>
    <cellStyle name="קלט" xfId="61"/>
    <cellStyle name="רע" xfId="62"/>
    <cellStyle name="תא מסומן" xfId="63"/>
    <cellStyle name="תא מקוש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rightToLeft="1" tabSelected="1" zoomScalePageLayoutView="0" workbookViewId="0" topLeftCell="A1">
      <selection activeCell="C20" sqref="C20"/>
    </sheetView>
  </sheetViews>
  <sheetFormatPr defaultColWidth="9.140625" defaultRowHeight="12.75"/>
  <cols>
    <col min="1" max="1" width="9.7109375" style="0" customWidth="1"/>
    <col min="2" max="2" width="49.00390625" style="0" customWidth="1"/>
    <col min="3" max="3" width="14.421875" style="0" customWidth="1"/>
    <col min="4" max="4" width="18.140625" style="0" customWidth="1"/>
    <col min="5" max="5" width="30.28125" style="0" bestFit="1" customWidth="1"/>
  </cols>
  <sheetData>
    <row r="1" spans="1:5" ht="12.75">
      <c r="A1" s="26" t="s">
        <v>64</v>
      </c>
      <c r="B1" s="26"/>
      <c r="C1" s="26"/>
      <c r="D1" s="26"/>
      <c r="E1" s="26"/>
    </row>
    <row r="2" spans="1:5" ht="52.5" customHeight="1">
      <c r="A2" s="3"/>
      <c r="B2" s="3"/>
      <c r="C2" s="4" t="s">
        <v>0</v>
      </c>
      <c r="D2" s="4" t="s">
        <v>58</v>
      </c>
      <c r="E2" s="19"/>
    </row>
    <row r="3" spans="1:5" ht="12.75">
      <c r="A3" s="4"/>
      <c r="B3" s="4" t="s">
        <v>1</v>
      </c>
      <c r="C3" s="4">
        <f>'פרוט עמלות והוצאות למחצית '!C13</f>
        <v>85</v>
      </c>
      <c r="D3" s="12">
        <f>C3/$C$21</f>
        <v>0.00012875624017051715</v>
      </c>
      <c r="E3" s="4"/>
    </row>
    <row r="4" spans="1:5" ht="12.75">
      <c r="A4" s="4"/>
      <c r="B4" s="4" t="s">
        <v>2</v>
      </c>
      <c r="C4" s="4">
        <v>0</v>
      </c>
      <c r="D4" s="12"/>
      <c r="E4" s="4"/>
    </row>
    <row r="5" spans="1:5" ht="12.75">
      <c r="A5" s="4"/>
      <c r="B5" s="4" t="s">
        <v>3</v>
      </c>
      <c r="C5" s="4">
        <v>0</v>
      </c>
      <c r="D5" s="12"/>
      <c r="E5" s="4"/>
    </row>
    <row r="6" spans="1:5" ht="12.75">
      <c r="A6" s="4"/>
      <c r="B6" s="4" t="s">
        <v>4</v>
      </c>
      <c r="C6" s="4">
        <f>'פרוט עמלות והוצאות למחצית '!C26</f>
        <v>89</v>
      </c>
      <c r="D6" s="12">
        <f>C6/$C$21</f>
        <v>0.00013481535735501208</v>
      </c>
      <c r="E6" s="4"/>
    </row>
    <row r="7" spans="1:5" ht="12.75">
      <c r="A7" s="4"/>
      <c r="B7" s="4" t="s">
        <v>5</v>
      </c>
      <c r="C7" s="4">
        <f>'פרוט עמלות והוצאות למחצית '!C30</f>
        <v>0</v>
      </c>
      <c r="D7" s="12"/>
      <c r="E7" s="4"/>
    </row>
    <row r="8" spans="1:5" ht="12.75">
      <c r="A8" s="4"/>
      <c r="B8" s="4" t="s">
        <v>6</v>
      </c>
      <c r="C8" s="4">
        <v>0</v>
      </c>
      <c r="D8" s="12"/>
      <c r="E8" s="4"/>
    </row>
    <row r="9" spans="1:5" ht="12.75">
      <c r="A9" s="4"/>
      <c r="B9" s="16" t="s">
        <v>7</v>
      </c>
      <c r="C9" s="4"/>
      <c r="D9" s="12"/>
      <c r="E9" s="4"/>
    </row>
    <row r="10" spans="1:5" ht="12.75">
      <c r="A10" s="4"/>
      <c r="B10" s="4" t="s">
        <v>8</v>
      </c>
      <c r="C10" s="9">
        <f>'פרוט עמלות ניהול חיצוני למחצית'!C7</f>
        <v>13</v>
      </c>
      <c r="D10" s="12">
        <f>C10/$C$21</f>
        <v>1.9692130849608506E-05</v>
      </c>
      <c r="E10" s="9"/>
    </row>
    <row r="11" spans="1:5" ht="12.75">
      <c r="A11" s="4"/>
      <c r="B11" s="4" t="s">
        <v>9</v>
      </c>
      <c r="C11" s="4">
        <v>0</v>
      </c>
      <c r="D11" s="12"/>
      <c r="E11" s="4"/>
    </row>
    <row r="12" spans="1:5" ht="12.75">
      <c r="A12" s="4"/>
      <c r="B12" s="4" t="s">
        <v>10</v>
      </c>
      <c r="C12" s="4">
        <v>0</v>
      </c>
      <c r="D12" s="12"/>
      <c r="E12" s="4"/>
    </row>
    <row r="13" spans="1:5" ht="12.75">
      <c r="A13" s="4"/>
      <c r="B13" s="4" t="s">
        <v>11</v>
      </c>
      <c r="C13" s="4">
        <v>0</v>
      </c>
      <c r="D13" s="12"/>
      <c r="E13" s="4"/>
    </row>
    <row r="14" spans="1:5" ht="12.75">
      <c r="A14" s="4"/>
      <c r="B14" s="4" t="s">
        <v>12</v>
      </c>
      <c r="C14" s="4">
        <v>0</v>
      </c>
      <c r="D14" s="12"/>
      <c r="E14" s="4"/>
    </row>
    <row r="15" spans="1:5" ht="12.75">
      <c r="A15" s="4"/>
      <c r="B15" s="4" t="s">
        <v>13</v>
      </c>
      <c r="C15" s="4">
        <v>0</v>
      </c>
      <c r="D15" s="12"/>
      <c r="E15" s="4"/>
    </row>
    <row r="16" spans="1:5" ht="12.75">
      <c r="A16" s="4"/>
      <c r="B16" s="4" t="s">
        <v>14</v>
      </c>
      <c r="C16" s="5">
        <f>'פרוט עמלות ניהול חיצוני למחצית'!C42</f>
        <v>0</v>
      </c>
      <c r="D16" s="12">
        <f>C16/$C$21</f>
        <v>0</v>
      </c>
      <c r="E16" s="5"/>
    </row>
    <row r="17" spans="1:5" ht="12.75">
      <c r="A17" s="4"/>
      <c r="B17" s="4" t="s">
        <v>60</v>
      </c>
      <c r="C17" s="25">
        <f>'פרוט עמלות ניהול חיצוני למחצית'!C44</f>
        <v>0.375</v>
      </c>
      <c r="D17" s="12"/>
      <c r="E17" s="5"/>
    </row>
    <row r="18" spans="1:5" ht="12.75">
      <c r="A18" s="4"/>
      <c r="B18" s="4" t="s">
        <v>61</v>
      </c>
      <c r="C18" s="5">
        <f>'פרוט עמלות ניהול חיצוני למחצית'!C45</f>
        <v>185.896</v>
      </c>
      <c r="D18" s="12"/>
      <c r="E18" s="5"/>
    </row>
    <row r="19" spans="1:5" ht="12.75">
      <c r="A19" s="4"/>
      <c r="B19" s="4" t="s">
        <v>15</v>
      </c>
      <c r="C19" s="25">
        <f>C10+C16+C17+C18</f>
        <v>199.271</v>
      </c>
      <c r="D19" s="12">
        <f>C19/$C$21</f>
        <v>0.000301851585117872</v>
      </c>
      <c r="E19" s="5"/>
    </row>
    <row r="20" spans="1:5" ht="12.75">
      <c r="A20" s="4"/>
      <c r="B20" s="4" t="s">
        <v>16</v>
      </c>
      <c r="C20" s="5">
        <f>C19+C3+C6+C7</f>
        <v>373.27099999999996</v>
      </c>
      <c r="D20" s="5"/>
      <c r="E20" s="5"/>
    </row>
    <row r="21" spans="1:5" ht="12.75">
      <c r="A21" s="4"/>
      <c r="B21" s="4" t="s">
        <v>17</v>
      </c>
      <c r="C21" s="22">
        <f>660162178.45/1000</f>
        <v>660162.17845</v>
      </c>
      <c r="D21" s="13"/>
      <c r="E21" s="14"/>
    </row>
    <row r="22" spans="1:5" ht="12.75">
      <c r="A22" s="4"/>
      <c r="B22" s="4" t="s">
        <v>18</v>
      </c>
      <c r="C22" s="12">
        <f>+C20/C21</f>
        <v>0.0005654231826434012</v>
      </c>
      <c r="D22" s="3"/>
      <c r="E22" s="12"/>
    </row>
    <row r="25" ht="12.75">
      <c r="C25" s="20"/>
    </row>
    <row r="26" ht="12.75">
      <c r="C26" s="20"/>
    </row>
    <row r="29" ht="12.75">
      <c r="C29" s="21"/>
    </row>
  </sheetData>
  <sheetProtection/>
  <mergeCells count="1">
    <mergeCell ref="A1:E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rightToLeft="1" zoomScalePageLayoutView="0" workbookViewId="0" topLeftCell="A1">
      <selection activeCell="C29" sqref="C29"/>
    </sheetView>
  </sheetViews>
  <sheetFormatPr defaultColWidth="9.140625" defaultRowHeight="12.75"/>
  <cols>
    <col min="1" max="1" width="8.28125" style="0" bestFit="1" customWidth="1"/>
    <col min="2" max="2" width="49.8515625" style="0" bestFit="1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26" t="s">
        <v>64</v>
      </c>
      <c r="B1" s="26"/>
      <c r="C1" s="26"/>
      <c r="D1" s="26"/>
      <c r="E1" s="26"/>
      <c r="F1" s="10"/>
      <c r="G1" s="10"/>
      <c r="H1" s="10"/>
      <c r="I1" s="10"/>
      <c r="J1" s="10"/>
      <c r="K1" s="10"/>
      <c r="L1" s="10"/>
    </row>
    <row r="2" spans="3:5" ht="51" customHeight="1">
      <c r="C2" s="1" t="s">
        <v>0</v>
      </c>
      <c r="D2" s="1" t="s">
        <v>58</v>
      </c>
      <c r="E2" s="19"/>
    </row>
    <row r="3" spans="1:2" s="3" customFormat="1" ht="12.75">
      <c r="A3" s="4"/>
      <c r="B3" s="4" t="s">
        <v>19</v>
      </c>
    </row>
    <row r="4" spans="1:2" s="3" customFormat="1" ht="12.75">
      <c r="A4" s="4"/>
      <c r="B4" s="4" t="s">
        <v>20</v>
      </c>
    </row>
    <row r="5" spans="2:3" s="3" customFormat="1" ht="12.75">
      <c r="B5" s="3" t="s">
        <v>21</v>
      </c>
      <c r="C5" s="3">
        <v>0</v>
      </c>
    </row>
    <row r="6" spans="2:3" s="3" customFormat="1" ht="12.75">
      <c r="B6" s="3" t="s">
        <v>22</v>
      </c>
      <c r="C6" s="3">
        <v>0</v>
      </c>
    </row>
    <row r="7" spans="2:3" s="3" customFormat="1" ht="12.75">
      <c r="B7" s="3" t="s">
        <v>30</v>
      </c>
      <c r="C7" s="3">
        <v>0</v>
      </c>
    </row>
    <row r="8" spans="1:5" s="3" customFormat="1" ht="12.75">
      <c r="A8" s="4"/>
      <c r="B8" s="4" t="s">
        <v>23</v>
      </c>
      <c r="C8" s="4">
        <v>0</v>
      </c>
      <c r="E8" s="4"/>
    </row>
    <row r="9" spans="1:2" s="3" customFormat="1" ht="12.75">
      <c r="A9" s="4"/>
      <c r="B9" s="4" t="s">
        <v>24</v>
      </c>
    </row>
    <row r="10" spans="1:3" s="3" customFormat="1" ht="12.75">
      <c r="A10" s="4"/>
      <c r="B10" s="3" t="s">
        <v>57</v>
      </c>
      <c r="C10" s="3">
        <v>79</v>
      </c>
    </row>
    <row r="11" spans="2:5" ht="12.75">
      <c r="B11" s="3" t="s">
        <v>63</v>
      </c>
      <c r="C11" s="3">
        <v>6</v>
      </c>
      <c r="D11" s="2">
        <f>C11/$C$37</f>
        <v>9.088675776742387E-06</v>
      </c>
      <c r="E11" s="3"/>
    </row>
    <row r="12" spans="2:5" ht="12.75">
      <c r="B12" s="3" t="s">
        <v>22</v>
      </c>
      <c r="C12" s="3">
        <v>0</v>
      </c>
      <c r="D12" s="2">
        <f>C12/$C$37</f>
        <v>0</v>
      </c>
      <c r="E12" s="3"/>
    </row>
    <row r="13" spans="1:5" ht="12.75">
      <c r="A13" s="1"/>
      <c r="B13" s="1" t="s">
        <v>25</v>
      </c>
      <c r="C13" s="4">
        <f>SUM(C10:C12)</f>
        <v>85</v>
      </c>
      <c r="D13" s="2"/>
      <c r="E13" s="4"/>
    </row>
    <row r="14" spans="1:5" ht="12.75">
      <c r="A14" s="1"/>
      <c r="B14" s="1" t="s">
        <v>26</v>
      </c>
      <c r="C14" s="4">
        <f>+C13</f>
        <v>85</v>
      </c>
      <c r="D14" s="2">
        <f>C14/$C$37</f>
        <v>0.00012875624017051715</v>
      </c>
      <c r="E14" s="4"/>
    </row>
    <row r="15" spans="1:4" s="3" customFormat="1" ht="12.75">
      <c r="A15" s="4"/>
      <c r="B15" s="4" t="s">
        <v>27</v>
      </c>
      <c r="D15" s="12"/>
    </row>
    <row r="16" spans="1:4" s="3" customFormat="1" ht="12.75">
      <c r="A16" s="4"/>
      <c r="B16" s="4" t="s">
        <v>20</v>
      </c>
      <c r="D16" s="12"/>
    </row>
    <row r="17" spans="2:4" s="3" customFormat="1" ht="12.75">
      <c r="B17" s="3" t="s">
        <v>28</v>
      </c>
      <c r="C17" s="3">
        <v>0</v>
      </c>
      <c r="D17" s="12"/>
    </row>
    <row r="18" spans="2:4" s="3" customFormat="1" ht="12.75">
      <c r="B18" s="3" t="s">
        <v>29</v>
      </c>
      <c r="C18" s="3">
        <v>0</v>
      </c>
      <c r="D18" s="12"/>
    </row>
    <row r="19" spans="2:4" s="3" customFormat="1" ht="12.75">
      <c r="B19" s="3" t="s">
        <v>30</v>
      </c>
      <c r="C19" s="3">
        <v>0</v>
      </c>
      <c r="D19" s="12"/>
    </row>
    <row r="20" spans="1:5" s="3" customFormat="1" ht="12.75">
      <c r="A20" s="4"/>
      <c r="B20" s="4" t="s">
        <v>23</v>
      </c>
      <c r="C20" s="4">
        <v>0</v>
      </c>
      <c r="D20" s="12"/>
      <c r="E20" s="4"/>
    </row>
    <row r="21" spans="1:4" s="3" customFormat="1" ht="12.75">
      <c r="A21" s="4"/>
      <c r="B21" s="4" t="s">
        <v>24</v>
      </c>
      <c r="D21" s="12"/>
    </row>
    <row r="22" spans="2:5" ht="12.75">
      <c r="B22" s="3" t="s">
        <v>57</v>
      </c>
      <c r="C22" s="3">
        <f>66+23</f>
        <v>89</v>
      </c>
      <c r="D22" s="2"/>
      <c r="E22" s="3"/>
    </row>
    <row r="23" spans="2:4" s="3" customFormat="1" ht="12.75">
      <c r="B23" s="3" t="s">
        <v>29</v>
      </c>
      <c r="C23" s="3">
        <v>0</v>
      </c>
      <c r="D23" s="12"/>
    </row>
    <row r="24" spans="2:4" s="3" customFormat="1" ht="12.75">
      <c r="B24" s="3" t="s">
        <v>30</v>
      </c>
      <c r="C24" s="3">
        <v>0</v>
      </c>
      <c r="D24" s="12"/>
    </row>
    <row r="25" spans="1:5" s="3" customFormat="1" ht="12.75">
      <c r="A25" s="4"/>
      <c r="B25" s="4" t="s">
        <v>25</v>
      </c>
      <c r="C25" s="4">
        <f>+C22</f>
        <v>89</v>
      </c>
      <c r="D25" s="12"/>
      <c r="E25" s="4"/>
    </row>
    <row r="26" spans="1:5" s="3" customFormat="1" ht="12.75">
      <c r="A26" s="4"/>
      <c r="B26" s="4" t="s">
        <v>31</v>
      </c>
      <c r="C26" s="4">
        <f>+C25</f>
        <v>89</v>
      </c>
      <c r="D26" s="12">
        <f>C26/$C$37</f>
        <v>0.00013481535735501208</v>
      </c>
      <c r="E26" s="4"/>
    </row>
    <row r="27" spans="1:5" ht="12.75">
      <c r="A27" s="1"/>
      <c r="B27" s="1" t="s">
        <v>32</v>
      </c>
      <c r="C27" s="3"/>
      <c r="E27" s="3"/>
    </row>
    <row r="28" spans="2:6" ht="12.75">
      <c r="B28" t="s">
        <v>57</v>
      </c>
      <c r="C28" s="8">
        <v>0</v>
      </c>
      <c r="E28" s="8"/>
      <c r="F28" s="18"/>
    </row>
    <row r="29" spans="2:5" ht="12.75">
      <c r="B29" t="s">
        <v>30</v>
      </c>
      <c r="C29" s="7"/>
      <c r="E29" s="7"/>
    </row>
    <row r="30" spans="1:5" ht="12.75">
      <c r="A30" s="1"/>
      <c r="B30" s="1" t="s">
        <v>33</v>
      </c>
      <c r="C30" s="4">
        <f>SUM(C28:C29)</f>
        <v>0</v>
      </c>
      <c r="D30" s="1"/>
      <c r="E30" s="4"/>
    </row>
    <row r="31" spans="1:2" s="3" customFormat="1" ht="12.75">
      <c r="A31" s="4"/>
      <c r="B31" s="4" t="s">
        <v>34</v>
      </c>
    </row>
    <row r="32" spans="2:3" s="3" customFormat="1" ht="12.75">
      <c r="B32" s="3" t="s">
        <v>35</v>
      </c>
      <c r="C32" s="3">
        <v>0</v>
      </c>
    </row>
    <row r="33" spans="2:3" s="3" customFormat="1" ht="12.75">
      <c r="B33" s="3" t="s">
        <v>36</v>
      </c>
      <c r="C33" s="3">
        <v>0</v>
      </c>
    </row>
    <row r="34" spans="2:3" s="3" customFormat="1" ht="12.75">
      <c r="B34" s="3" t="s">
        <v>30</v>
      </c>
      <c r="C34" s="3">
        <v>0</v>
      </c>
    </row>
    <row r="35" spans="1:5" ht="12.75">
      <c r="A35" s="1"/>
      <c r="B35" s="1" t="s">
        <v>6</v>
      </c>
      <c r="C35" s="4">
        <v>0</v>
      </c>
      <c r="E35" s="4"/>
    </row>
    <row r="36" spans="1:5" ht="12.75">
      <c r="A36" s="1"/>
      <c r="B36" s="1" t="s">
        <v>37</v>
      </c>
      <c r="C36" s="4">
        <f>+C14+C26+C30</f>
        <v>174</v>
      </c>
      <c r="D36" s="1"/>
      <c r="E36" s="4"/>
    </row>
    <row r="37" spans="1:5" s="3" customFormat="1" ht="12.75">
      <c r="A37" s="4"/>
      <c r="B37" s="4" t="s">
        <v>17</v>
      </c>
      <c r="C37" s="22">
        <f>660162178.45/1000</f>
        <v>660162.17845</v>
      </c>
      <c r="E37" s="14"/>
    </row>
    <row r="38" spans="1:5" s="3" customFormat="1" ht="12.75">
      <c r="A38" s="4"/>
      <c r="B38" s="4" t="s">
        <v>38</v>
      </c>
      <c r="C38" s="12">
        <f>+C36/C37</f>
        <v>0.0002635715975255292</v>
      </c>
      <c r="E38" s="12"/>
    </row>
    <row r="39" spans="2:3" ht="12.75">
      <c r="B39" s="4"/>
      <c r="C39" s="4" t="s">
        <v>39</v>
      </c>
    </row>
    <row r="42" spans="3:4" ht="12.75">
      <c r="C42" s="3"/>
      <c r="D42" s="3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zoomScalePageLayoutView="0" workbookViewId="0" topLeftCell="A13">
      <selection activeCell="D19" sqref="D19"/>
    </sheetView>
  </sheetViews>
  <sheetFormatPr defaultColWidth="9.140625" defaultRowHeight="12.75"/>
  <cols>
    <col min="1" max="1" width="8.28125" style="0" bestFit="1" customWidth="1"/>
    <col min="2" max="2" width="48.8515625" style="0" bestFit="1" customWidth="1"/>
    <col min="3" max="3" width="16.57421875" style="11" bestFit="1" customWidth="1"/>
    <col min="4" max="4" width="16.421875" style="0" bestFit="1" customWidth="1"/>
    <col min="5" max="5" width="33.7109375" style="0" customWidth="1"/>
    <col min="6" max="6" width="17.00390625" style="0" customWidth="1"/>
    <col min="8" max="8" width="13.8515625" style="0" bestFit="1" customWidth="1"/>
  </cols>
  <sheetData>
    <row r="1" spans="1:12" s="3" customFormat="1" ht="12.75">
      <c r="A1" s="26" t="s">
        <v>64</v>
      </c>
      <c r="B1" s="26"/>
      <c r="C1" s="26"/>
      <c r="D1" s="26"/>
      <c r="E1" s="26"/>
      <c r="F1" s="15"/>
      <c r="G1" s="15"/>
      <c r="H1" s="15"/>
      <c r="I1" s="15"/>
      <c r="J1" s="15"/>
      <c r="K1" s="15"/>
      <c r="L1" s="15"/>
    </row>
    <row r="2" spans="3:6" s="3" customFormat="1" ht="49.5" customHeight="1">
      <c r="C2" s="4" t="s">
        <v>0</v>
      </c>
      <c r="D2" s="4" t="s">
        <v>58</v>
      </c>
      <c r="E2" s="19"/>
      <c r="F2" s="4"/>
    </row>
    <row r="3" spans="1:2" s="3" customFormat="1" ht="12.75">
      <c r="A3" s="4"/>
      <c r="B3" s="4" t="s">
        <v>40</v>
      </c>
    </row>
    <row r="4" spans="2:5" s="3" customFormat="1" ht="12.75">
      <c r="B4" t="s">
        <v>65</v>
      </c>
      <c r="C4" s="6">
        <v>9</v>
      </c>
      <c r="D4" s="12">
        <f>C4/$C$50</f>
        <v>1.3633013665113581E-05</v>
      </c>
      <c r="E4" s="9"/>
    </row>
    <row r="5" spans="2:7" ht="12.75">
      <c r="B5" t="s">
        <v>66</v>
      </c>
      <c r="C5" s="6">
        <v>4</v>
      </c>
      <c r="D5" s="2">
        <f>C5/$C$50</f>
        <v>6.0591171844949245E-06</v>
      </c>
      <c r="E5" s="5"/>
      <c r="F5" s="3"/>
      <c r="G5" s="3"/>
    </row>
    <row r="6" spans="2:5" s="3" customFormat="1" ht="12" customHeight="1">
      <c r="B6" s="3" t="s">
        <v>30</v>
      </c>
      <c r="C6" s="6"/>
      <c r="D6" s="12"/>
      <c r="E6" s="6"/>
    </row>
    <row r="7" spans="1:5" ht="12.75">
      <c r="A7" s="1"/>
      <c r="B7" s="1" t="s">
        <v>8</v>
      </c>
      <c r="C7" s="9">
        <f>SUM(C4:C6)</f>
        <v>13</v>
      </c>
      <c r="D7" s="2">
        <f>C7/$C$50</f>
        <v>1.9692130849608506E-05</v>
      </c>
      <c r="E7" s="9"/>
    </row>
    <row r="8" spans="1:5" s="3" customFormat="1" ht="12.75">
      <c r="A8" s="4"/>
      <c r="B8" s="4" t="s">
        <v>41</v>
      </c>
      <c r="C8" s="6"/>
      <c r="D8" s="12"/>
      <c r="E8" s="6"/>
    </row>
    <row r="9" spans="2:4" s="3" customFormat="1" ht="12.75">
      <c r="B9" s="3" t="s">
        <v>35</v>
      </c>
      <c r="C9" s="3">
        <v>0</v>
      </c>
      <c r="D9" s="12"/>
    </row>
    <row r="10" spans="2:4" s="3" customFormat="1" ht="12.75">
      <c r="B10" s="3" t="s">
        <v>36</v>
      </c>
      <c r="C10" s="3">
        <v>0</v>
      </c>
      <c r="D10" s="12"/>
    </row>
    <row r="11" spans="2:4" s="3" customFormat="1" ht="12.75">
      <c r="B11" s="3" t="s">
        <v>30</v>
      </c>
      <c r="C11" s="3">
        <v>0</v>
      </c>
      <c r="D11" s="12"/>
    </row>
    <row r="12" spans="1:5" s="3" customFormat="1" ht="12.75">
      <c r="A12" s="4"/>
      <c r="B12" s="4" t="s">
        <v>9</v>
      </c>
      <c r="C12" s="4">
        <v>0</v>
      </c>
      <c r="D12" s="12"/>
      <c r="E12" s="4"/>
    </row>
    <row r="13" spans="1:4" s="3" customFormat="1" ht="12.75">
      <c r="A13" s="4"/>
      <c r="B13" s="4" t="s">
        <v>42</v>
      </c>
      <c r="D13" s="12"/>
    </row>
    <row r="14" spans="1:4" s="3" customFormat="1" ht="12.75">
      <c r="A14" s="4"/>
      <c r="B14" s="4" t="s">
        <v>20</v>
      </c>
      <c r="D14" s="12"/>
    </row>
    <row r="15" spans="2:4" s="3" customFormat="1" ht="12.75">
      <c r="B15" s="3" t="s">
        <v>35</v>
      </c>
      <c r="C15" s="3">
        <v>0</v>
      </c>
      <c r="D15" s="12"/>
    </row>
    <row r="16" spans="2:4" s="3" customFormat="1" ht="12.75">
      <c r="B16" s="3" t="s">
        <v>36</v>
      </c>
      <c r="C16" s="3">
        <v>0</v>
      </c>
      <c r="D16" s="12"/>
    </row>
    <row r="17" spans="2:4" s="3" customFormat="1" ht="15" customHeight="1">
      <c r="B17" s="3" t="s">
        <v>30</v>
      </c>
      <c r="C17" s="3">
        <v>0</v>
      </c>
      <c r="D17" s="12"/>
    </row>
    <row r="18" spans="1:5" s="3" customFormat="1" ht="12.75">
      <c r="A18" s="4"/>
      <c r="B18" s="4" t="s">
        <v>23</v>
      </c>
      <c r="C18" s="4">
        <v>0</v>
      </c>
      <c r="D18" s="12"/>
      <c r="E18" s="4"/>
    </row>
    <row r="19" spans="1:4" s="3" customFormat="1" ht="12.75">
      <c r="A19" s="4"/>
      <c r="B19" s="4" t="s">
        <v>24</v>
      </c>
      <c r="D19" s="12"/>
    </row>
    <row r="20" spans="2:4" s="3" customFormat="1" ht="12.75">
      <c r="B20" s="3" t="s">
        <v>35</v>
      </c>
      <c r="C20" s="3">
        <v>0</v>
      </c>
      <c r="D20" s="12"/>
    </row>
    <row r="21" spans="2:4" s="3" customFormat="1" ht="12.75">
      <c r="B21" s="3" t="s">
        <v>36</v>
      </c>
      <c r="C21" s="3">
        <v>0</v>
      </c>
      <c r="D21" s="12"/>
    </row>
    <row r="22" spans="2:4" s="3" customFormat="1" ht="12.75">
      <c r="B22" s="3" t="s">
        <v>30</v>
      </c>
      <c r="C22" s="3">
        <v>0</v>
      </c>
      <c r="D22" s="12"/>
    </row>
    <row r="23" spans="1:5" s="3" customFormat="1" ht="12.75">
      <c r="A23" s="4"/>
      <c r="B23" s="4" t="s">
        <v>25</v>
      </c>
      <c r="C23" s="4">
        <v>0</v>
      </c>
      <c r="D23" s="12"/>
      <c r="E23" s="4"/>
    </row>
    <row r="24" spans="1:5" s="3" customFormat="1" ht="12.75">
      <c r="A24" s="4"/>
      <c r="B24" s="4" t="s">
        <v>43</v>
      </c>
      <c r="C24" s="4">
        <v>0</v>
      </c>
      <c r="D24" s="12"/>
      <c r="E24" s="4"/>
    </row>
    <row r="25" spans="1:4" s="3" customFormat="1" ht="12.75">
      <c r="A25" s="4"/>
      <c r="B25" s="4" t="s">
        <v>44</v>
      </c>
      <c r="D25" s="12"/>
    </row>
    <row r="26" spans="1:4" s="3" customFormat="1" ht="12.75">
      <c r="A26" s="4"/>
      <c r="B26" s="4" t="s">
        <v>54</v>
      </c>
      <c r="D26" s="12"/>
    </row>
    <row r="27" spans="2:4" s="3" customFormat="1" ht="12.75">
      <c r="B27" s="3" t="s">
        <v>45</v>
      </c>
      <c r="C27" s="3">
        <v>0</v>
      </c>
      <c r="D27" s="12"/>
    </row>
    <row r="28" spans="2:4" s="3" customFormat="1" ht="12.75">
      <c r="B28" s="3" t="s">
        <v>46</v>
      </c>
      <c r="C28" s="3">
        <v>0</v>
      </c>
      <c r="D28" s="12"/>
    </row>
    <row r="29" spans="2:4" s="3" customFormat="1" ht="12.75">
      <c r="B29" s="3" t="s">
        <v>30</v>
      </c>
      <c r="C29" s="3">
        <v>0</v>
      </c>
      <c r="D29" s="12"/>
    </row>
    <row r="30" spans="1:5" s="3" customFormat="1" ht="12.75">
      <c r="A30" s="4"/>
      <c r="B30" s="4" t="s">
        <v>55</v>
      </c>
      <c r="C30" s="4">
        <v>0</v>
      </c>
      <c r="D30" s="12"/>
      <c r="E30" s="4"/>
    </row>
    <row r="31" spans="1:4" s="3" customFormat="1" ht="12.75">
      <c r="A31" s="4"/>
      <c r="B31" s="4" t="s">
        <v>56</v>
      </c>
      <c r="D31" s="12"/>
    </row>
    <row r="32" spans="1:4" s="3" customFormat="1" ht="12.75">
      <c r="A32" s="4"/>
      <c r="B32" s="4" t="s">
        <v>20</v>
      </c>
      <c r="D32" s="12"/>
    </row>
    <row r="33" spans="2:4" s="3" customFormat="1" ht="12.75">
      <c r="B33" s="3" t="s">
        <v>45</v>
      </c>
      <c r="C33" s="3">
        <v>0</v>
      </c>
      <c r="D33" s="12"/>
    </row>
    <row r="34" spans="2:4" s="3" customFormat="1" ht="12.75">
      <c r="B34" s="3" t="s">
        <v>46</v>
      </c>
      <c r="C34" s="3">
        <v>0</v>
      </c>
      <c r="D34" s="12"/>
    </row>
    <row r="35" spans="2:8" s="3" customFormat="1" ht="12.75">
      <c r="B35" s="3" t="s">
        <v>30</v>
      </c>
      <c r="C35" s="3">
        <v>0</v>
      </c>
      <c r="D35" s="12"/>
      <c r="H35" s="13"/>
    </row>
    <row r="36" spans="1:5" s="3" customFormat="1" ht="12.75">
      <c r="A36" s="4"/>
      <c r="B36" s="4" t="s">
        <v>47</v>
      </c>
      <c r="C36" s="4">
        <v>0</v>
      </c>
      <c r="D36" s="12"/>
      <c r="E36" s="4"/>
    </row>
    <row r="37" spans="1:4" s="3" customFormat="1" ht="12.75">
      <c r="A37" s="4"/>
      <c r="B37" s="4" t="s">
        <v>24</v>
      </c>
      <c r="D37" s="12"/>
    </row>
    <row r="38" spans="1:4" s="3" customFormat="1" ht="12.75">
      <c r="A38" s="4"/>
      <c r="B38" s="3" t="s">
        <v>45</v>
      </c>
      <c r="C38" s="3">
        <v>0</v>
      </c>
      <c r="D38" s="12">
        <f>C38/$C$50</f>
        <v>0</v>
      </c>
    </row>
    <row r="39" spans="1:5" s="3" customFormat="1" ht="12.75">
      <c r="A39" s="4"/>
      <c r="B39" s="3" t="s">
        <v>46</v>
      </c>
      <c r="C39" s="3">
        <v>0</v>
      </c>
      <c r="D39" s="12"/>
      <c r="E39" s="8"/>
    </row>
    <row r="40" spans="2:5" s="3" customFormat="1" ht="12.75">
      <c r="B40" s="3" t="s">
        <v>30</v>
      </c>
      <c r="C40" s="6">
        <v>0</v>
      </c>
      <c r="D40" s="12">
        <f>C40/$C$50</f>
        <v>0</v>
      </c>
      <c r="E40" s="6"/>
    </row>
    <row r="41" spans="1:5" s="3" customFormat="1" ht="12.75">
      <c r="A41" s="4"/>
      <c r="B41" s="4" t="s">
        <v>48</v>
      </c>
      <c r="C41" s="5">
        <f>SUM(C38:C40)</f>
        <v>0</v>
      </c>
      <c r="D41" s="12">
        <f>C41/$C$50</f>
        <v>0</v>
      </c>
      <c r="E41" s="5"/>
    </row>
    <row r="42" spans="1:5" s="3" customFormat="1" ht="12.75">
      <c r="A42" s="4"/>
      <c r="B42" s="4" t="s">
        <v>49</v>
      </c>
      <c r="C42" s="5">
        <f>SUM(C41)</f>
        <v>0</v>
      </c>
      <c r="E42" s="5"/>
    </row>
    <row r="43" spans="1:5" s="3" customFormat="1" ht="12.75">
      <c r="A43" s="4"/>
      <c r="B43" s="4" t="s">
        <v>62</v>
      </c>
      <c r="C43" s="5"/>
      <c r="E43" s="5"/>
    </row>
    <row r="44" spans="1:6" s="3" customFormat="1" ht="12.75">
      <c r="A44" s="4"/>
      <c r="B44" s="4" t="s">
        <v>20</v>
      </c>
      <c r="C44" s="24">
        <f>375/1000</f>
        <v>0.375</v>
      </c>
      <c r="E44" s="5"/>
      <c r="F44" s="8"/>
    </row>
    <row r="45" spans="1:5" s="3" customFormat="1" ht="12.75">
      <c r="A45" s="4"/>
      <c r="B45" s="4" t="s">
        <v>24</v>
      </c>
      <c r="C45" s="23">
        <f>(185781+115)/1000</f>
        <v>185.896</v>
      </c>
      <c r="E45" s="5"/>
    </row>
    <row r="46" spans="1:5" s="3" customFormat="1" ht="12.75">
      <c r="A46" s="4"/>
      <c r="B46" s="4" t="s">
        <v>59</v>
      </c>
      <c r="C46" s="25">
        <f>SUM(C44:C45)</f>
        <v>186.271</v>
      </c>
      <c r="E46" s="5"/>
    </row>
    <row r="47" spans="1:2" s="3" customFormat="1" ht="12.75">
      <c r="A47" s="4"/>
      <c r="B47" s="4" t="s">
        <v>50</v>
      </c>
    </row>
    <row r="48" spans="1:3" s="3" customFormat="1" ht="12.75">
      <c r="A48" s="4"/>
      <c r="B48" s="4" t="s">
        <v>51</v>
      </c>
      <c r="C48" s="3">
        <v>0</v>
      </c>
    </row>
    <row r="49" spans="1:5" s="3" customFormat="1" ht="12.75">
      <c r="A49" s="4"/>
      <c r="B49" s="4" t="s">
        <v>52</v>
      </c>
      <c r="C49" s="5">
        <f>C7+C42+C46</f>
        <v>199.271</v>
      </c>
      <c r="D49" s="5">
        <f>D7+D42+D43</f>
        <v>1.9692130849608506E-05</v>
      </c>
      <c r="E49" s="5"/>
    </row>
    <row r="50" spans="1:5" s="3" customFormat="1" ht="12.75">
      <c r="A50" s="4"/>
      <c r="B50" s="4" t="s">
        <v>17</v>
      </c>
      <c r="C50" s="22">
        <f>660162178.45/1000</f>
        <v>660162.17845</v>
      </c>
      <c r="E50" s="14"/>
    </row>
    <row r="51" spans="1:5" s="3" customFormat="1" ht="12.75">
      <c r="A51" s="4"/>
      <c r="B51" s="4" t="s">
        <v>53</v>
      </c>
      <c r="C51" s="12">
        <f>+C49/C50</f>
        <v>0.000301851585117872</v>
      </c>
      <c r="E51" s="12"/>
    </row>
    <row r="52" s="3" customFormat="1" ht="12.75"/>
    <row r="53" s="3" customFormat="1" ht="12.75">
      <c r="C53" s="17"/>
    </row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62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נאמן הדס</cp:lastModifiedBy>
  <cp:lastPrinted>2013-12-25T06:24:22Z</cp:lastPrinted>
  <dcterms:created xsi:type="dcterms:W3CDTF">2010-01-14T07:10:55Z</dcterms:created>
  <dcterms:modified xsi:type="dcterms:W3CDTF">2014-08-13T07:27:42Z</dcterms:modified>
  <cp:category/>
  <cp:version/>
  <cp:contentType/>
  <cp:contentStatus/>
</cp:coreProperties>
</file>